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sa\Desktop\"/>
    </mc:Choice>
  </mc:AlternateContent>
  <bookViews>
    <workbookView xWindow="0" yWindow="0" windowWidth="20490" windowHeight="7530"/>
  </bookViews>
  <sheets>
    <sheet name="DRO V.01" sheetId="1" r:id="rId1"/>
  </sheets>
  <calcPr calcId="171027"/>
</workbook>
</file>

<file path=xl/calcChain.xml><?xml version="1.0" encoding="utf-8"?>
<calcChain xmlns="http://schemas.openxmlformats.org/spreadsheetml/2006/main">
  <c r="D29" i="1" l="1"/>
  <c r="D27" i="1"/>
  <c r="D25" i="1"/>
  <c r="D23" i="1"/>
  <c r="D21" i="1"/>
  <c r="M137" i="1"/>
  <c r="M138" i="1"/>
  <c r="M139" i="1"/>
  <c r="F29" i="1"/>
  <c r="F27" i="1"/>
  <c r="F25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72" i="1"/>
  <c r="M71" i="1"/>
  <c r="M70" i="1"/>
  <c r="M69" i="1"/>
  <c r="M121" i="1" l="1"/>
  <c r="M120" i="1"/>
  <c r="M95" i="1"/>
  <c r="M85" i="1"/>
  <c r="M86" i="1"/>
  <c r="M87" i="1"/>
  <c r="M88" i="1"/>
  <c r="M89" i="1"/>
  <c r="M90" i="1"/>
  <c r="M91" i="1"/>
  <c r="M92" i="1"/>
  <c r="M93" i="1"/>
  <c r="M94" i="1"/>
  <c r="M62" i="1"/>
  <c r="M63" i="1"/>
  <c r="M64" i="1"/>
  <c r="M65" i="1"/>
  <c r="M66" i="1"/>
  <c r="M67" i="1"/>
  <c r="M68" i="1"/>
  <c r="M73" i="1"/>
  <c r="M74" i="1"/>
  <c r="M75" i="1"/>
  <c r="M76" i="1"/>
  <c r="M77" i="1"/>
  <c r="M78" i="1"/>
  <c r="M79" i="1"/>
  <c r="M80" i="1"/>
  <c r="M81" i="1"/>
  <c r="M82" i="1"/>
  <c r="M83" i="1"/>
  <c r="M84" i="1"/>
  <c r="M61" i="1"/>
  <c r="C31" i="1" l="1"/>
  <c r="G29" i="1"/>
  <c r="G27" i="1"/>
  <c r="G25" i="1"/>
  <c r="G23" i="1"/>
  <c r="G21" i="1"/>
  <c r="E27" i="1" l="1"/>
  <c r="E29" i="1"/>
  <c r="E21" i="1"/>
  <c r="F21" i="1" s="1"/>
  <c r="E23" i="1"/>
  <c r="F23" i="1" s="1"/>
  <c r="E25" i="1"/>
  <c r="G31" i="1"/>
  <c r="F31" i="1" l="1"/>
  <c r="C36" i="1" s="1"/>
  <c r="E31" i="1"/>
  <c r="C38" i="1" s="1"/>
  <c r="C37" i="1" l="1"/>
  <c r="C35" i="1" s="1"/>
  <c r="C39" i="1" s="1"/>
</calcChain>
</file>

<file path=xl/sharedStrings.xml><?xml version="1.0" encoding="utf-8"?>
<sst xmlns="http://schemas.openxmlformats.org/spreadsheetml/2006/main" count="148" uniqueCount="137">
  <si>
    <t>ARANCELES MÍNIMOS PROFESIONALES PARA DIRECTOR RESPONSABLE DE OBRA</t>
  </si>
  <si>
    <t>Fecha:</t>
  </si>
  <si>
    <t>I.- DATOS DEL D.R.O.</t>
  </si>
  <si>
    <t>Nombre:</t>
  </si>
  <si>
    <t>II.- DATOS DEL PROPIETARIO</t>
  </si>
  <si>
    <t>Domicilio:</t>
  </si>
  <si>
    <t>Telefono:</t>
  </si>
  <si>
    <t>e-mail:</t>
  </si>
  <si>
    <t>III.- DATOS DE LA OBRA</t>
  </si>
  <si>
    <t>Proyecto:</t>
  </si>
  <si>
    <t>Ubicación:</t>
  </si>
  <si>
    <t>Municipio:</t>
  </si>
  <si>
    <t>Clave Catastral:</t>
  </si>
  <si>
    <t>IV.- CALCULO DEL ARANCEL</t>
  </si>
  <si>
    <t>Base Arancel (CH):</t>
  </si>
  <si>
    <t>TIPO DE CONSTRUCCION</t>
  </si>
  <si>
    <t>AREA (M2)</t>
  </si>
  <si>
    <r>
      <t xml:space="preserve">FACTOR                       </t>
    </r>
    <r>
      <rPr>
        <b/>
        <sz val="14"/>
        <rFont val="Symbol"/>
        <family val="1"/>
        <charset val="2"/>
      </rPr>
      <t>a</t>
    </r>
  </si>
  <si>
    <t>IMPORTE ARANCEL</t>
  </si>
  <si>
    <t>TOTALES</t>
  </si>
  <si>
    <t>1.-</t>
  </si>
  <si>
    <t>Notas:</t>
  </si>
  <si>
    <t>2.-</t>
  </si>
  <si>
    <t>* Importes No incluyen IVA</t>
  </si>
  <si>
    <t>3.-</t>
  </si>
  <si>
    <t>Visitas de supervisión a obra</t>
  </si>
  <si>
    <t>* Importes en Pesos Mexicanos</t>
  </si>
  <si>
    <t>4.-</t>
  </si>
  <si>
    <t>Aviso de Terminación de Obra</t>
  </si>
  <si>
    <t>VI.- ACEPTACION Y REGISTRO DE ARANCEL</t>
  </si>
  <si>
    <t>El Propietario</t>
  </si>
  <si>
    <t>El D.R.O.</t>
  </si>
  <si>
    <t>Bitacora: _______________________</t>
  </si>
  <si>
    <t>Fecha: _________________________</t>
  </si>
  <si>
    <t>Firma:</t>
  </si>
  <si>
    <t>) M.N.</t>
  </si>
  <si>
    <t>SON: (</t>
  </si>
  <si>
    <r>
      <rPr>
        <sz val="11"/>
        <rFont val="Symbol"/>
        <family val="1"/>
        <charset val="2"/>
      </rPr>
      <t>b</t>
    </r>
    <r>
      <rPr>
        <sz val="11"/>
        <rFont val="Arial"/>
        <family val="2"/>
      </rPr>
      <t>:</t>
    </r>
  </si>
  <si>
    <t>PARAMETRICO DE CONSTRUCCION</t>
  </si>
  <si>
    <t>V.- DESGLOSE DE  IMPORTES POR CONCEPTOS PARA EFECTO DE COBRO</t>
  </si>
  <si>
    <t>IMPORTE TOTAL ARANCEL VIGENTE</t>
  </si>
  <si>
    <t>NINGUNO</t>
  </si>
  <si>
    <t>HORAS DE SUPERVISION</t>
  </si>
  <si>
    <t>* Se considera un periodo máximo de doce meses para la ejecución de los trabajos.</t>
  </si>
  <si>
    <t>COSTO P/M2 CONSTRUCCION</t>
  </si>
  <si>
    <t>ALFA</t>
  </si>
  <si>
    <t>* No incluye viaticos a mas de 25 km.</t>
  </si>
  <si>
    <t>Revision de Proyecto, Firma y Gestoria en Ventanilla Unica</t>
  </si>
  <si>
    <t>* No incluye estudios, mecanica de suelos, ni proyectos.</t>
  </si>
  <si>
    <t>Registro ante La Comision</t>
  </si>
  <si>
    <t>Reg. D.R.O.:</t>
  </si>
  <si>
    <t>Colegio:</t>
  </si>
  <si>
    <t>HAB. UNIF. INTERES SOCIAL</t>
  </si>
  <si>
    <t>HAB. UNIF. POPULAR</t>
  </si>
  <si>
    <t>HAB. UNIF. RESIDENCIAL</t>
  </si>
  <si>
    <t>HAB. UNIF. CAMPESTRE</t>
  </si>
  <si>
    <t>PLURIFAMILIAR INTERES SOCIAL</t>
  </si>
  <si>
    <t>PLURIFAMILIAR POPULAR</t>
  </si>
  <si>
    <t>PLURIFAMILIAR RESIDENCIAL</t>
  </si>
  <si>
    <t>PLURIFAMILIAR CAMPESTRE</t>
  </si>
  <si>
    <t>CONJUNTOS HAB. INTERES SOCIAL</t>
  </si>
  <si>
    <t>CONJUNTOS HAB. POPULAR</t>
  </si>
  <si>
    <t>CONJUNTOS HAB. RESIDENCIAL</t>
  </si>
  <si>
    <t>CONJUNTOS HAB. CAMPESTRE</t>
  </si>
  <si>
    <t>SERVICIO OFICINAS</t>
  </si>
  <si>
    <t>SERVICIO BANCOS Y OF. PUBLICAS</t>
  </si>
  <si>
    <t>COMERCIO ALMACENAMIENTO Y ABASTO</t>
  </si>
  <si>
    <t>COMERCIO TIENDAS DE PRODUCTOS BASICOS</t>
  </si>
  <si>
    <t>COMERCIO TIENDAS DE ESPECIALIDADES</t>
  </si>
  <si>
    <t>COMERCIO TIENDAS DE AUTOSERVICIO</t>
  </si>
  <si>
    <t>COMERCIO TIENDAS DEPARTAMENTALES</t>
  </si>
  <si>
    <t>CENTROS COMERCIALES</t>
  </si>
  <si>
    <t>COMERCIO DE MATERIALES Y VEHICULOS</t>
  </si>
  <si>
    <t>COMERCIO SALONES DE BELLEZA, LAVANDERIAS</t>
  </si>
  <si>
    <t>SALUD UNIDAD MEDICA DE PRIMER CONTACTO</t>
  </si>
  <si>
    <t>SALUD CLINICAS</t>
  </si>
  <si>
    <t>SALUD CLINICA HOSPITAL</t>
  </si>
  <si>
    <t>SALUD HOPITAL DE PRIMER NIVEL</t>
  </si>
  <si>
    <t>SALUD HOPITAL DE ESPECIALIDADES</t>
  </si>
  <si>
    <t>SALUD UNIDAD DE URGENCIAS</t>
  </si>
  <si>
    <t>ASISTENCIA SOCIAL CASA CUNA</t>
  </si>
  <si>
    <t>ASISTENCIA SOCIAL GUARDERIAS</t>
  </si>
  <si>
    <t>ASISTENCIA SOCIAL ORFANATORIOS</t>
  </si>
  <si>
    <t>ASISTENCIA SOCIAL CENTRO DE INTEGRACION JUVENIL</t>
  </si>
  <si>
    <t>ASISTENCIA SOCIAL HOGAR INDIGENTES</t>
  </si>
  <si>
    <t>ASISTENCIA SOCIAL HOGAR DE ANCIANOS</t>
  </si>
  <si>
    <t>ASISTENCIA SOCIAL VELATORIO</t>
  </si>
  <si>
    <t>ASISTENCIA ANIMAL</t>
  </si>
  <si>
    <t>EDUCACION PREESCOLAR</t>
  </si>
  <si>
    <t>EDUCACION PRIMARIA</t>
  </si>
  <si>
    <t>EDUCACION SECUNDARIA</t>
  </si>
  <si>
    <t>EDUCACION PREPARATORIA</t>
  </si>
  <si>
    <t>ESCUELA NIÑOS ATIPICOS</t>
  </si>
  <si>
    <t>EDUCACION SUPERIOR</t>
  </si>
  <si>
    <t>INSTITUTOS CIENTIFICOS</t>
  </si>
  <si>
    <t>ACADEMIAS</t>
  </si>
  <si>
    <t>EDUCACION SECUNDARIA Y PREPARATORIA ABIERTA</t>
  </si>
  <si>
    <t>AUDITORIOS Y CENTROS DE CONVENCIONES</t>
  </si>
  <si>
    <t>FERIAS, TEATROS Y CINES</t>
  </si>
  <si>
    <t>CENTROS COMUNITARIOS Y CLUBES SOCIALES</t>
  </si>
  <si>
    <t>CLUBES CAMPESTRES Y DE GOLF</t>
  </si>
  <si>
    <t>CENTROS NOCTURNOS</t>
  </si>
  <si>
    <t>HIPODROMOS, GALGODROMOS, VELODROMOS, AUTODROMOS</t>
  </si>
  <si>
    <t>PISTAS DE EQUITACION</t>
  </si>
  <si>
    <t>CANALES O LAGOS PARA REGATAS, CAMPOS DE TIRO</t>
  </si>
  <si>
    <t>PLAZAS Y EXPLANADAS DEPORTIVAS</t>
  </si>
  <si>
    <t>JARDINES Y PARQUES</t>
  </si>
  <si>
    <t>CENTROS DEPORTIVOS Y ESTADIOS</t>
  </si>
  <si>
    <t>ALBERCAS</t>
  </si>
  <si>
    <t>GIMNASIOS, BOLICHE, BILLARES</t>
  </si>
  <si>
    <t>HOTELES</t>
  </si>
  <si>
    <t>MOTELES</t>
  </si>
  <si>
    <t>CASA DE HUESPEDES Y ALBERGUES</t>
  </si>
  <si>
    <t>TERMINALES DE TRANSPORTE TERRESTRE</t>
  </si>
  <si>
    <t>ESTACIONES DE FERROCARRIL</t>
  </si>
  <si>
    <t>ESTACIONAMIENTOS</t>
  </si>
  <si>
    <t>AEROPUERTOS</t>
  </si>
  <si>
    <t>AGENCIAS Y CENTRALES DE CORREO Y TELEGRAFO</t>
  </si>
  <si>
    <t>ESTACIONES DE RADIO</t>
  </si>
  <si>
    <t>ESTACIONES DE TELEVISION</t>
  </si>
  <si>
    <t>PLANTAS DE TRATAMIENTO DE AGUAS Y SUBESTACIONES ELECTRICAS</t>
  </si>
  <si>
    <t>CARCAMOS Y BOMBAS</t>
  </si>
  <si>
    <t>BASUREROS Y RELLENOS SANITARIOS</t>
  </si>
  <si>
    <t>GARITAS DE POLICIA Y ESTACIONES CENTRALES</t>
  </si>
  <si>
    <t>ENCIERRO DE VEHICULOS</t>
  </si>
  <si>
    <t>BOMBEROS</t>
  </si>
  <si>
    <t>RECLUSORIO</t>
  </si>
  <si>
    <t>PROTECCION CIVIL</t>
  </si>
  <si>
    <t>INDUSTRIA LIGERA</t>
  </si>
  <si>
    <t>INDUSTRIA MEDIANA</t>
  </si>
  <si>
    <t>INDUSTRIA PESADA</t>
  </si>
  <si>
    <t>xxxx</t>
  </si>
  <si>
    <t>xxxxx</t>
  </si>
  <si>
    <t>xxxxxxx</t>
  </si>
  <si>
    <t>xxxxxx</t>
  </si>
  <si>
    <t>Aportación Colegio (0.5%)</t>
  </si>
  <si>
    <t>FORMATO FA-1 / V.01-12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</si>
</sst>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_ ;\-#,##0\ 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4"/>
      <name val="Symbol"/>
      <family val="1"/>
      <charset val="2"/>
    </font>
    <font>
      <sz val="10"/>
      <name val="Verdana"/>
      <family val="2"/>
    </font>
    <font>
      <b/>
      <sz val="10"/>
      <name val="Arial"/>
      <family val="2"/>
    </font>
    <font>
      <sz val="11"/>
      <name val="Symbol"/>
      <family val="1"/>
      <charset val="2"/>
    </font>
    <font>
      <sz val="8"/>
      <name val="Tahoma"/>
      <family val="2"/>
    </font>
    <font>
      <b/>
      <sz val="11"/>
      <color rgb="FF3333FF"/>
      <name val="Arial"/>
      <family val="2"/>
    </font>
    <font>
      <sz val="11"/>
      <color rgb="FF3333FF"/>
      <name val="Arial"/>
      <family val="2"/>
    </font>
    <font>
      <sz val="10"/>
      <color rgb="FF3333FF"/>
      <name val="Arial"/>
      <family val="2"/>
    </font>
    <font>
      <b/>
      <sz val="11"/>
      <color rgb="FFC0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9" fontId="10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/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44" fontId="4" fillId="0" borderId="0" xfId="2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Protection="1">
      <protection locked="0"/>
    </xf>
    <xf numFmtId="2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10" fontId="3" fillId="0" borderId="0" xfId="3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7" xfId="0" applyFill="1" applyBorder="1"/>
    <xf numFmtId="164" fontId="11" fillId="0" borderId="0" xfId="0" applyNumberFormat="1" applyFont="1" applyAlignment="1" applyProtection="1">
      <alignment horizontal="center" vertical="center"/>
      <protection locked="0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/>
    <xf numFmtId="44" fontId="14" fillId="0" borderId="5" xfId="2" applyFont="1" applyBorder="1" applyAlignment="1" applyProtection="1">
      <alignment horizontal="center" vertical="center"/>
      <protection locked="0"/>
    </xf>
    <xf numFmtId="165" fontId="3" fillId="0" borderId="0" xfId="1" applyNumberFormat="1" applyFont="1" applyAlignment="1" applyProtection="1">
      <alignment horizontal="center" vertical="center"/>
    </xf>
    <xf numFmtId="1" fontId="3" fillId="0" borderId="0" xfId="0" applyNumberFormat="1" applyFont="1" applyProtection="1"/>
    <xf numFmtId="2" fontId="0" fillId="0" borderId="8" xfId="0" applyNumberFormat="1" applyFill="1" applyBorder="1"/>
    <xf numFmtId="44" fontId="3" fillId="0" borderId="0" xfId="0" applyNumberFormat="1" applyFont="1" applyFill="1"/>
    <xf numFmtId="44" fontId="0" fillId="0" borderId="0" xfId="2" applyFont="1" applyFill="1"/>
    <xf numFmtId="44" fontId="3" fillId="0" borderId="0" xfId="2" applyFont="1" applyFill="1"/>
    <xf numFmtId="44" fontId="4" fillId="0" borderId="0" xfId="2" applyFont="1" applyFill="1" applyAlignment="1">
      <alignment horizontal="center" vertical="top"/>
    </xf>
    <xf numFmtId="44" fontId="4" fillId="0" borderId="0" xfId="2" applyFont="1" applyFill="1" applyAlignment="1">
      <alignment horizontal="center"/>
    </xf>
    <xf numFmtId="44" fontId="3" fillId="0" borderId="0" xfId="2" applyFont="1" applyFill="1" applyAlignment="1">
      <alignment vertical="center"/>
    </xf>
    <xf numFmtId="0" fontId="3" fillId="0" borderId="0" xfId="0" applyFont="1" applyFill="1" applyBorder="1"/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ont="1" applyFill="1" applyBorder="1" applyProtection="1">
      <protection hidden="1"/>
    </xf>
    <xf numFmtId="2" fontId="0" fillId="0" borderId="0" xfId="0" applyNumberFormat="1" applyFill="1" applyBorder="1"/>
    <xf numFmtId="0" fontId="8" fillId="0" borderId="0" xfId="0" applyFont="1" applyAlignment="1">
      <alignment horizontal="right" vertical="center"/>
    </xf>
    <xf numFmtId="44" fontId="3" fillId="0" borderId="0" xfId="2" applyFont="1" applyAlignment="1">
      <alignment horizontal="center" vertical="center" shrinkToFit="1"/>
    </xf>
    <xf numFmtId="44" fontId="3" fillId="0" borderId="0" xfId="2" applyFont="1" applyAlignment="1">
      <alignment shrinkToFit="1"/>
    </xf>
    <xf numFmtId="44" fontId="3" fillId="0" borderId="1" xfId="2" applyFont="1" applyBorder="1" applyAlignment="1">
      <alignment horizontal="center" vertical="center" shrinkToFit="1"/>
    </xf>
    <xf numFmtId="2" fontId="3" fillId="0" borderId="0" xfId="2" applyNumberFormat="1" applyFont="1" applyAlignment="1">
      <alignment shrinkToFit="1"/>
    </xf>
    <xf numFmtId="14" fontId="15" fillId="0" borderId="2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top"/>
    </xf>
    <xf numFmtId="44" fontId="3" fillId="0" borderId="0" xfId="0" applyNumberFormat="1" applyFont="1"/>
    <xf numFmtId="0" fontId="3" fillId="0" borderId="0" xfId="0" applyFont="1" applyAlignment="1" applyProtection="1">
      <alignment vertical="center" wrapText="1"/>
    </xf>
    <xf numFmtId="0" fontId="4" fillId="0" borderId="0" xfId="0" applyFont="1"/>
    <xf numFmtId="44" fontId="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0" fontId="12" fillId="0" borderId="2" xfId="0" applyFont="1" applyBorder="1" applyAlignment="1" applyProtection="1">
      <alignment horizontal="center"/>
      <protection locked="0"/>
    </xf>
    <xf numFmtId="165" fontId="3" fillId="0" borderId="1" xfId="1" applyNumberFormat="1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49" fontId="12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1" fillId="0" borderId="0" xfId="0" applyFont="1" applyAlignment="1" applyProtection="1">
      <alignment horizontal="center" vertical="center" shrinkToFit="1"/>
      <protection locked="0"/>
    </xf>
  </cellXfs>
  <cellStyles count="7">
    <cellStyle name="Millares" xfId="1" builtinId="3"/>
    <cellStyle name="Moneda" xfId="2" builtinId="4"/>
    <cellStyle name="Normal" xfId="0" builtinId="0"/>
    <cellStyle name="Normal 2" xfId="4"/>
    <cellStyle name="Normal 3" xfId="5"/>
    <cellStyle name="Porcentaje" xfId="3" builtinId="5"/>
    <cellStyle name="Porcentual 2" xfId="6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A$21" fmlaRange="$K$60:$K$139" noThreeD="1" sel="4" val="0"/>
</file>

<file path=xl/ctrlProps/ctrlProp2.xml><?xml version="1.0" encoding="utf-8"?>
<formControlPr xmlns="http://schemas.microsoft.com/office/spreadsheetml/2009/9/main" objectType="Drop" dropStyle="combo" dx="16" fmlaLink="$A$23" fmlaRange="$K$60:$K$139" noThreeD="1" sel="1" val="9"/>
</file>

<file path=xl/ctrlProps/ctrlProp3.xml><?xml version="1.0" encoding="utf-8"?>
<formControlPr xmlns="http://schemas.microsoft.com/office/spreadsheetml/2009/9/main" objectType="Drop" dropStyle="combo" dx="16" fmlaLink="$A$25" fmlaRange="$K$60:$K$139" noThreeD="1" sel="1" val="0"/>
</file>

<file path=xl/ctrlProps/ctrlProp4.xml><?xml version="1.0" encoding="utf-8"?>
<formControlPr xmlns="http://schemas.microsoft.com/office/spreadsheetml/2009/9/main" objectType="Drop" dropStyle="combo" dx="16" fmlaLink="$A$27" fmlaRange="$K$60:$K$139" noThreeD="1" sel="1" val="0"/>
</file>

<file path=xl/ctrlProps/ctrlProp5.xml><?xml version="1.0" encoding="utf-8"?>
<formControlPr xmlns="http://schemas.microsoft.com/office/spreadsheetml/2009/9/main" objectType="Drop" dropStyle="combo" dx="16" fmlaLink="$A$29" fmlaRange="$K$60:$K$139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</xdr:colOff>
      <xdr:row>7</xdr:row>
      <xdr:rowOff>202128</xdr:rowOff>
    </xdr:from>
    <xdr:to>
      <xdr:col>6</xdr:col>
      <xdr:colOff>1543049</xdr:colOff>
      <xdr:row>14</xdr:row>
      <xdr:rowOff>184151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8000"/>
        </a:blip>
        <a:srcRect l="12821" r="9823"/>
        <a:stretch>
          <a:fillRect/>
        </a:stretch>
      </xdr:blipFill>
      <xdr:spPr bwMode="auto">
        <a:xfrm>
          <a:off x="8143874" y="2535753"/>
          <a:ext cx="1476375" cy="2153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234950</xdr:colOff>
      <xdr:row>3</xdr:row>
      <xdr:rowOff>95250</xdr:rowOff>
    </xdr:from>
    <xdr:to>
      <xdr:col>6</xdr:col>
      <xdr:colOff>1524000</xdr:colOff>
      <xdr:row>7</xdr:row>
      <xdr:rowOff>190500</xdr:rowOff>
    </xdr:to>
    <xdr:pic>
      <xdr:nvPicPr>
        <xdr:cNvPr id="1032" name="Imagen 2" descr="Descripción: PAPA COL ARQ copy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64375" y="1181100"/>
          <a:ext cx="25368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0</xdr:colOff>
          <xdr:row>25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0</xdr:colOff>
          <xdr:row>27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9525</xdr:rowOff>
        </xdr:from>
        <xdr:to>
          <xdr:col>2</xdr:col>
          <xdr:colOff>0</xdr:colOff>
          <xdr:row>29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selection activeCell="K3" sqref="K3"/>
    </sheetView>
  </sheetViews>
  <sheetFormatPr baseColWidth="10" defaultColWidth="2.85546875" defaultRowHeight="12.75" x14ac:dyDescent="0.2"/>
  <cols>
    <col min="1" max="1" width="10.7109375" style="50" customWidth="1"/>
    <col min="2" max="2" width="38" style="50" customWidth="1"/>
    <col min="3" max="3" width="19.28515625" style="51" customWidth="1"/>
    <col min="4" max="4" width="14.140625" style="51" customWidth="1"/>
    <col min="5" max="5" width="20.28515625" style="50" customWidth="1"/>
    <col min="6" max="6" width="18.7109375" style="50" customWidth="1"/>
    <col min="7" max="7" width="24.140625" style="50" customWidth="1"/>
    <col min="8" max="8" width="3.28515625" style="50" customWidth="1"/>
    <col min="9" max="9" width="2.85546875" style="50" customWidth="1"/>
    <col min="10" max="10" width="7.7109375" style="50" customWidth="1"/>
    <col min="11" max="11" width="67.28515625" style="50" customWidth="1"/>
    <col min="12" max="12" width="5.5703125" style="50" customWidth="1"/>
    <col min="13" max="13" width="18.140625" style="73" customWidth="1"/>
    <col min="14" max="14" width="2.85546875" style="50" customWidth="1"/>
    <col min="15" max="16" width="14.42578125" style="50" customWidth="1"/>
    <col min="17" max="16384" width="2.85546875" style="50"/>
  </cols>
  <sheetData>
    <row r="1" spans="1:13" ht="30" customHeight="1" thickBot="1" x14ac:dyDescent="0.25">
      <c r="A1" s="102" t="s">
        <v>0</v>
      </c>
      <c r="B1" s="102"/>
      <c r="C1" s="102"/>
      <c r="D1" s="102"/>
      <c r="E1" s="102"/>
      <c r="F1" s="102"/>
      <c r="G1" s="102"/>
    </row>
    <row r="2" spans="1:13" s="48" customFormat="1" ht="36" customHeight="1" thickTop="1" x14ac:dyDescent="0.25">
      <c r="A2" s="1"/>
      <c r="B2" s="1"/>
      <c r="C2" s="2"/>
      <c r="D2" s="2"/>
      <c r="E2" s="1"/>
      <c r="F2" s="3" t="s">
        <v>1</v>
      </c>
      <c r="G2" s="88"/>
      <c r="M2" s="74"/>
    </row>
    <row r="3" spans="1:13" s="48" customFormat="1" ht="20.100000000000001" customHeight="1" x14ac:dyDescent="0.2">
      <c r="A3" s="4" t="s">
        <v>2</v>
      </c>
      <c r="B3" s="1"/>
      <c r="C3" s="2"/>
      <c r="D3" s="2"/>
      <c r="E3" s="1"/>
      <c r="F3" s="1"/>
      <c r="G3" s="5" t="s">
        <v>136</v>
      </c>
      <c r="M3" s="74"/>
    </row>
    <row r="4" spans="1:13" s="48" customFormat="1" ht="24.95" customHeight="1" x14ac:dyDescent="0.2">
      <c r="A4" s="1" t="s">
        <v>3</v>
      </c>
      <c r="B4" s="101" t="s">
        <v>132</v>
      </c>
      <c r="C4" s="101"/>
      <c r="D4" s="101"/>
      <c r="E4" s="101"/>
      <c r="F4" s="96"/>
      <c r="G4" s="1"/>
      <c r="M4" s="74"/>
    </row>
    <row r="5" spans="1:13" s="48" customFormat="1" ht="24.95" customHeight="1" x14ac:dyDescent="0.2">
      <c r="A5" s="1" t="s">
        <v>51</v>
      </c>
      <c r="B5" s="98" t="s">
        <v>132</v>
      </c>
      <c r="C5" s="3" t="s">
        <v>50</v>
      </c>
      <c r="D5" s="100" t="s">
        <v>132</v>
      </c>
      <c r="E5" s="100"/>
      <c r="F5" s="96"/>
      <c r="G5" s="1"/>
      <c r="M5" s="74"/>
    </row>
    <row r="6" spans="1:13" s="48" customFormat="1" ht="29.25" customHeight="1" x14ac:dyDescent="0.2">
      <c r="A6" s="1"/>
      <c r="B6" s="1"/>
      <c r="C6" s="2"/>
      <c r="D6" s="2"/>
      <c r="E6" s="1"/>
      <c r="F6" s="1"/>
      <c r="G6" s="1"/>
      <c r="M6" s="74"/>
    </row>
    <row r="7" spans="1:13" s="48" customFormat="1" ht="20.100000000000001" customHeight="1" x14ac:dyDescent="0.2">
      <c r="A7" s="4" t="s">
        <v>4</v>
      </c>
      <c r="B7" s="1"/>
      <c r="C7" s="2"/>
      <c r="D7" s="2"/>
      <c r="E7" s="1"/>
      <c r="F7" s="1"/>
      <c r="G7" s="1"/>
      <c r="M7" s="74"/>
    </row>
    <row r="8" spans="1:13" s="48" customFormat="1" ht="24.95" customHeight="1" x14ac:dyDescent="0.2">
      <c r="A8" s="1" t="s">
        <v>3</v>
      </c>
      <c r="B8" s="101" t="s">
        <v>133</v>
      </c>
      <c r="C8" s="101"/>
      <c r="D8" s="101"/>
      <c r="E8" s="101"/>
      <c r="F8" s="101"/>
      <c r="G8" s="1"/>
      <c r="M8" s="74"/>
    </row>
    <row r="9" spans="1:13" s="48" customFormat="1" ht="24.95" customHeight="1" x14ac:dyDescent="0.2">
      <c r="A9" s="1" t="s">
        <v>5</v>
      </c>
      <c r="B9" s="100" t="s">
        <v>133</v>
      </c>
      <c r="C9" s="100"/>
      <c r="D9" s="100"/>
      <c r="E9" s="100"/>
      <c r="F9" s="100"/>
      <c r="G9" s="1"/>
      <c r="M9" s="74"/>
    </row>
    <row r="10" spans="1:13" s="48" customFormat="1" ht="24.95" customHeight="1" x14ac:dyDescent="0.2">
      <c r="A10" s="1" t="s">
        <v>6</v>
      </c>
      <c r="B10" s="98" t="s">
        <v>133</v>
      </c>
      <c r="C10" s="6" t="s">
        <v>7</v>
      </c>
      <c r="D10" s="100" t="s">
        <v>132</v>
      </c>
      <c r="E10" s="100"/>
      <c r="F10" s="100"/>
      <c r="G10" s="1"/>
      <c r="M10" s="74"/>
    </row>
    <row r="11" spans="1:13" s="48" customFormat="1" ht="27.75" customHeight="1" x14ac:dyDescent="0.2">
      <c r="A11" s="1"/>
      <c r="B11" s="1"/>
      <c r="C11" s="2"/>
      <c r="D11" s="2"/>
      <c r="E11" s="1"/>
      <c r="F11" s="1"/>
      <c r="G11" s="1"/>
      <c r="M11" s="74"/>
    </row>
    <row r="12" spans="1:13" s="48" customFormat="1" ht="20.100000000000001" customHeight="1" x14ac:dyDescent="0.2">
      <c r="A12" s="4" t="s">
        <v>8</v>
      </c>
      <c r="B12" s="1"/>
      <c r="C12" s="2"/>
      <c r="D12" s="2"/>
      <c r="E12" s="1"/>
      <c r="F12" s="1"/>
      <c r="G12" s="7"/>
      <c r="M12" s="74"/>
    </row>
    <row r="13" spans="1:13" s="48" customFormat="1" ht="24.95" customHeight="1" x14ac:dyDescent="0.2">
      <c r="A13" s="1" t="s">
        <v>9</v>
      </c>
      <c r="B13" s="101" t="s">
        <v>134</v>
      </c>
      <c r="C13" s="101"/>
      <c r="D13" s="101"/>
      <c r="E13" s="101"/>
      <c r="F13" s="101"/>
      <c r="M13" s="74"/>
    </row>
    <row r="14" spans="1:13" s="48" customFormat="1" ht="24.95" customHeight="1" x14ac:dyDescent="0.2">
      <c r="A14" s="1" t="s">
        <v>10</v>
      </c>
      <c r="B14" s="100" t="s">
        <v>134</v>
      </c>
      <c r="C14" s="100"/>
      <c r="D14" s="100"/>
      <c r="E14" s="100"/>
      <c r="F14" s="100"/>
      <c r="G14" s="1"/>
      <c r="M14" s="74"/>
    </row>
    <row r="15" spans="1:13" s="48" customFormat="1" ht="24.95" customHeight="1" x14ac:dyDescent="0.2">
      <c r="A15" s="1" t="s">
        <v>11</v>
      </c>
      <c r="B15" s="98" t="s">
        <v>134</v>
      </c>
      <c r="C15" s="3" t="s">
        <v>12</v>
      </c>
      <c r="D15" s="103" t="s">
        <v>133</v>
      </c>
      <c r="E15" s="103"/>
      <c r="F15" s="103"/>
      <c r="G15" s="1"/>
      <c r="M15" s="74"/>
    </row>
    <row r="16" spans="1:13" s="48" customFormat="1" ht="34.5" customHeight="1" thickBot="1" x14ac:dyDescent="0.25">
      <c r="A16" s="1"/>
      <c r="B16" s="1"/>
      <c r="C16" s="2"/>
      <c r="D16" s="2"/>
      <c r="E16" s="1"/>
      <c r="F16" s="27" t="s">
        <v>37</v>
      </c>
      <c r="G16" s="89">
        <v>0.3</v>
      </c>
      <c r="M16" s="74"/>
    </row>
    <row r="17" spans="1:13" s="48" customFormat="1" ht="28.5" customHeight="1" thickBot="1" x14ac:dyDescent="0.25">
      <c r="A17" s="4" t="s">
        <v>13</v>
      </c>
      <c r="B17" s="1"/>
      <c r="C17" s="2"/>
      <c r="D17" s="2"/>
      <c r="E17" s="7"/>
      <c r="F17" s="8" t="s">
        <v>14</v>
      </c>
      <c r="G17" s="68">
        <v>650</v>
      </c>
      <c r="M17" s="74"/>
    </row>
    <row r="18" spans="1:13" s="48" customFormat="1" ht="13.5" customHeight="1" thickBot="1" x14ac:dyDescent="0.3">
      <c r="A18" s="1"/>
      <c r="B18" s="1"/>
      <c r="C18" s="2"/>
      <c r="D18" s="2"/>
      <c r="E18" s="7"/>
      <c r="F18" s="9"/>
      <c r="G18" s="10"/>
      <c r="M18" s="74"/>
    </row>
    <row r="19" spans="1:13" s="53" customFormat="1" ht="47.45" customHeight="1" thickBot="1" x14ac:dyDescent="0.25">
      <c r="A19" s="11"/>
      <c r="B19" s="12" t="s">
        <v>15</v>
      </c>
      <c r="C19" s="13" t="s">
        <v>16</v>
      </c>
      <c r="D19" s="14" t="s">
        <v>17</v>
      </c>
      <c r="E19" s="14" t="s">
        <v>18</v>
      </c>
      <c r="F19" s="14" t="s">
        <v>42</v>
      </c>
      <c r="G19" s="47" t="s">
        <v>38</v>
      </c>
      <c r="M19" s="75"/>
    </row>
    <row r="20" spans="1:13" s="54" customFormat="1" ht="8.25" customHeight="1" x14ac:dyDescent="0.25">
      <c r="A20" s="15"/>
      <c r="B20" s="15"/>
      <c r="C20" s="16"/>
      <c r="D20" s="15"/>
      <c r="E20" s="15"/>
      <c r="F20" s="15"/>
      <c r="G20" s="15"/>
      <c r="M20" s="76"/>
    </row>
    <row r="21" spans="1:13" s="48" customFormat="1" ht="24.95" customHeight="1" x14ac:dyDescent="0.2">
      <c r="A21" s="64">
        <v>4</v>
      </c>
      <c r="B21" s="17"/>
      <c r="C21" s="60">
        <v>250</v>
      </c>
      <c r="D21" s="18">
        <f>VLOOKUP(A21,J60:L139,3,)</f>
        <v>1.08</v>
      </c>
      <c r="E21" s="26">
        <f>IF($C$31=0,0,($C$31^-$G$16)*$G$17*D21*C21)</f>
        <v>33488.455501636403</v>
      </c>
      <c r="F21" s="69">
        <f>IF(A21=1,0,MAX(E21*0.5/1500,3))</f>
        <v>11.162818500545468</v>
      </c>
      <c r="G21" s="84">
        <f>C21*D21*$G$17*10</f>
        <v>1755000</v>
      </c>
      <c r="K21" s="72"/>
      <c r="M21" s="74"/>
    </row>
    <row r="22" spans="1:13" s="48" customFormat="1" ht="6" customHeight="1" x14ac:dyDescent="0.25">
      <c r="A22" s="65"/>
      <c r="B22" s="17"/>
      <c r="C22" s="61"/>
      <c r="D22" s="1"/>
      <c r="E22" s="94"/>
      <c r="F22" s="70"/>
      <c r="G22" s="87"/>
      <c r="M22" s="74"/>
    </row>
    <row r="23" spans="1:13" s="48" customFormat="1" ht="24.95" customHeight="1" x14ac:dyDescent="0.2">
      <c r="A23" s="66">
        <v>1</v>
      </c>
      <c r="B23" s="17"/>
      <c r="C23" s="60">
        <v>0</v>
      </c>
      <c r="D23" s="18">
        <f>VLOOKUP(A23,J60:L139,3,)</f>
        <v>0</v>
      </c>
      <c r="E23" s="26">
        <f>IF($C$31=0,0,($C$31^-$G$16)*$G$17*D23*C23)</f>
        <v>0</v>
      </c>
      <c r="F23" s="69">
        <f>IF(A23=1,0,MAX(E23*0.5/1500,3))</f>
        <v>0</v>
      </c>
      <c r="G23" s="84">
        <f>C23*D23*$G$17*10</f>
        <v>0</v>
      </c>
      <c r="M23" s="74"/>
    </row>
    <row r="24" spans="1:13" s="48" customFormat="1" ht="6" customHeight="1" x14ac:dyDescent="0.25">
      <c r="A24" s="65"/>
      <c r="B24" s="17"/>
      <c r="C24" s="61"/>
      <c r="D24" s="20"/>
      <c r="E24" s="94"/>
      <c r="F24" s="70"/>
      <c r="G24" s="85"/>
      <c r="M24" s="74"/>
    </row>
    <row r="25" spans="1:13" s="48" customFormat="1" ht="24.95" customHeight="1" x14ac:dyDescent="0.2">
      <c r="A25" s="66">
        <v>1</v>
      </c>
      <c r="B25" s="17"/>
      <c r="C25" s="60">
        <v>0</v>
      </c>
      <c r="D25" s="18">
        <f>VLOOKUP(A25,J60:L139,3,)</f>
        <v>0</v>
      </c>
      <c r="E25" s="26">
        <f>IF($C$31=0,0,($C$31^-$G$16)*$G$17*D25*C25)</f>
        <v>0</v>
      </c>
      <c r="F25" s="69">
        <f>IF(A25=1,0,MAX(E25*0.5/1500,3))</f>
        <v>0</v>
      </c>
      <c r="G25" s="84">
        <f>C25*D25*$G$17*10</f>
        <v>0</v>
      </c>
      <c r="M25" s="74"/>
    </row>
    <row r="26" spans="1:13" s="48" customFormat="1" ht="6" customHeight="1" x14ac:dyDescent="0.25">
      <c r="A26" s="67"/>
      <c r="B26" s="1"/>
      <c r="C26" s="61"/>
      <c r="D26" s="1"/>
      <c r="E26" s="94"/>
      <c r="F26" s="70"/>
      <c r="G26" s="85"/>
      <c r="M26" s="74"/>
    </row>
    <row r="27" spans="1:13" s="48" customFormat="1" ht="24.95" customHeight="1" x14ac:dyDescent="0.2">
      <c r="A27" s="66">
        <v>1</v>
      </c>
      <c r="B27" s="17"/>
      <c r="C27" s="60">
        <v>0</v>
      </c>
      <c r="D27" s="18">
        <f>VLOOKUP(A27,J60:L139,3,)</f>
        <v>0</v>
      </c>
      <c r="E27" s="26">
        <f>IF($C$31=0,0,($C$31^-$G$16)*$G$17*D27*C27)</f>
        <v>0</v>
      </c>
      <c r="F27" s="69">
        <f>IF(A27=1,0,MAX(E27*0.5/1500,3))</f>
        <v>0</v>
      </c>
      <c r="G27" s="84">
        <f>C27*D27*$G$17*10</f>
        <v>0</v>
      </c>
      <c r="M27" s="74"/>
    </row>
    <row r="28" spans="1:13" s="48" customFormat="1" ht="6" customHeight="1" x14ac:dyDescent="0.25">
      <c r="A28" s="67"/>
      <c r="B28" s="1"/>
      <c r="C28" s="62"/>
      <c r="D28" s="1"/>
      <c r="E28" s="94"/>
      <c r="F28" s="70"/>
      <c r="G28" s="85"/>
      <c r="M28" s="74"/>
    </row>
    <row r="29" spans="1:13" s="48" customFormat="1" ht="24.95" customHeight="1" thickBot="1" x14ac:dyDescent="0.25">
      <c r="A29" s="66">
        <v>1</v>
      </c>
      <c r="B29" s="17"/>
      <c r="C29" s="63">
        <v>0</v>
      </c>
      <c r="D29" s="22">
        <f>VLOOKUP(A29,J60:L139,3,)</f>
        <v>0</v>
      </c>
      <c r="E29" s="95">
        <f>IF($C$31=0,0,($C$31^-$G$16)*$G$17*D29*C29)</f>
        <v>0</v>
      </c>
      <c r="F29" s="99">
        <f>IF(A29=1,0,MAX(E29*0.5/1500,3))</f>
        <v>0</v>
      </c>
      <c r="G29" s="86">
        <f>C29*D29*$G$17*10</f>
        <v>0</v>
      </c>
      <c r="M29" s="74"/>
    </row>
    <row r="30" spans="1:13" s="48" customFormat="1" ht="6" customHeight="1" thickTop="1" x14ac:dyDescent="0.25">
      <c r="A30" s="1"/>
      <c r="B30" s="1"/>
      <c r="C30" s="21"/>
      <c r="D30" s="2"/>
      <c r="E30" s="94"/>
      <c r="F30" s="1"/>
      <c r="G30" s="85"/>
      <c r="M30" s="74"/>
    </row>
    <row r="31" spans="1:13" s="48" customFormat="1" ht="24.95" customHeight="1" x14ac:dyDescent="0.2">
      <c r="A31" s="1"/>
      <c r="B31" s="23" t="s">
        <v>19</v>
      </c>
      <c r="C31" s="19">
        <f>IF(A21&lt;&gt;1,C21,0)+IF(A23&lt;&gt;1,C23,0)+IF(A25&lt;&gt;1,C25,0)+IF(A27&lt;&gt;1,C27,0)+IF(A29&lt;&gt;1,C29,0)</f>
        <v>250</v>
      </c>
      <c r="D31" s="16"/>
      <c r="E31" s="24">
        <f>SUM(E21:E29)</f>
        <v>33488.455501636403</v>
      </c>
      <c r="F31" s="25">
        <f>SUM(F21:F30)</f>
        <v>11.162818500545468</v>
      </c>
      <c r="G31" s="84">
        <f>SUM(G21:G29)</f>
        <v>1755000</v>
      </c>
      <c r="M31" s="74"/>
    </row>
    <row r="32" spans="1:13" s="48" customFormat="1" ht="24.95" customHeight="1" x14ac:dyDescent="0.2">
      <c r="A32" s="1"/>
      <c r="B32" s="1"/>
      <c r="C32" s="2"/>
      <c r="D32" s="2"/>
      <c r="E32" s="92"/>
      <c r="F32" s="1"/>
      <c r="G32" s="1"/>
      <c r="M32" s="74"/>
    </row>
    <row r="33" spans="1:13" s="48" customFormat="1" ht="24.95" customHeight="1" x14ac:dyDescent="0.2">
      <c r="A33" s="4" t="s">
        <v>39</v>
      </c>
      <c r="B33" s="1"/>
      <c r="C33" s="2"/>
      <c r="D33" s="2"/>
      <c r="E33" s="1"/>
      <c r="F33" s="1"/>
      <c r="G33" s="1"/>
      <c r="M33" s="74"/>
    </row>
    <row r="34" spans="1:13" s="48" customFormat="1" ht="24.95" customHeight="1" x14ac:dyDescent="0.2">
      <c r="E34" s="1"/>
      <c r="F34" s="30" t="s">
        <v>21</v>
      </c>
      <c r="G34" s="28"/>
      <c r="M34" s="74"/>
    </row>
    <row r="35" spans="1:13" s="48" customFormat="1" ht="31.9" customHeight="1" x14ac:dyDescent="0.2">
      <c r="A35" s="91" t="s">
        <v>20</v>
      </c>
      <c r="B35" s="90" t="s">
        <v>47</v>
      </c>
      <c r="C35" s="29">
        <f>E31-C36-C37-C38</f>
        <v>13227.939923146379</v>
      </c>
      <c r="D35" s="46"/>
      <c r="E35" s="1"/>
      <c r="F35" s="30" t="s">
        <v>23</v>
      </c>
      <c r="G35" s="28"/>
      <c r="M35" s="74"/>
    </row>
    <row r="36" spans="1:13" s="48" customFormat="1" ht="24.95" customHeight="1" x14ac:dyDescent="0.2">
      <c r="A36" s="27" t="s">
        <v>22</v>
      </c>
      <c r="B36" s="28" t="s">
        <v>25</v>
      </c>
      <c r="C36" s="29">
        <f>F31*1500</f>
        <v>16744.227750818201</v>
      </c>
      <c r="D36" s="46"/>
      <c r="E36" s="1"/>
      <c r="F36" s="30" t="s">
        <v>26</v>
      </c>
      <c r="G36" s="28"/>
      <c r="M36" s="74"/>
    </row>
    <row r="37" spans="1:13" s="48" customFormat="1" ht="24.95" customHeight="1" x14ac:dyDescent="0.2">
      <c r="A37" s="27" t="s">
        <v>24</v>
      </c>
      <c r="B37" s="28" t="s">
        <v>28</v>
      </c>
      <c r="C37" s="29">
        <f>E31*0.1</f>
        <v>3348.8455501636404</v>
      </c>
      <c r="D37" s="46"/>
      <c r="E37" s="1"/>
      <c r="F37" s="105" t="s">
        <v>43</v>
      </c>
      <c r="G37" s="105"/>
      <c r="M37" s="74"/>
    </row>
    <row r="38" spans="1:13" s="48" customFormat="1" ht="24.95" customHeight="1" thickBot="1" x14ac:dyDescent="0.25">
      <c r="A38" s="27" t="s">
        <v>27</v>
      </c>
      <c r="B38" s="56" t="s">
        <v>135</v>
      </c>
      <c r="C38" s="31">
        <f>E31*0.005</f>
        <v>167.44227750818203</v>
      </c>
      <c r="D38" s="46"/>
      <c r="E38" s="1"/>
      <c r="F38" s="57" t="s">
        <v>46</v>
      </c>
      <c r="G38" s="1"/>
      <c r="M38" s="74"/>
    </row>
    <row r="39" spans="1:13" s="48" customFormat="1" ht="42.6" customHeight="1" thickTop="1" x14ac:dyDescent="0.2">
      <c r="A39" s="1"/>
      <c r="B39" s="83" t="s">
        <v>40</v>
      </c>
      <c r="C39" s="26">
        <f>SUM(C35:C38)</f>
        <v>33488.455501636403</v>
      </c>
      <c r="D39" s="46"/>
      <c r="E39" s="93"/>
      <c r="F39" s="105" t="s">
        <v>48</v>
      </c>
      <c r="G39" s="105"/>
      <c r="M39" s="74"/>
    </row>
    <row r="40" spans="1:13" s="48" customFormat="1" ht="36" customHeight="1" x14ac:dyDescent="0.2">
      <c r="A40" s="44" t="s">
        <v>36</v>
      </c>
      <c r="B40" s="106" t="s">
        <v>131</v>
      </c>
      <c r="C40" s="106"/>
      <c r="D40" s="106"/>
      <c r="E40" s="106"/>
      <c r="F40" s="106"/>
      <c r="G40" s="45" t="s">
        <v>35</v>
      </c>
      <c r="M40" s="74"/>
    </row>
    <row r="41" spans="1:13" s="48" customFormat="1" ht="24" customHeight="1" x14ac:dyDescent="0.2">
      <c r="A41" s="41"/>
      <c r="B41" s="43"/>
      <c r="C41" s="43"/>
      <c r="D41" s="43"/>
      <c r="E41" s="43"/>
      <c r="F41" s="43"/>
      <c r="G41" s="42"/>
      <c r="M41" s="74"/>
    </row>
    <row r="42" spans="1:13" s="48" customFormat="1" ht="24.95" customHeight="1" x14ac:dyDescent="0.2">
      <c r="A42" s="4" t="s">
        <v>29</v>
      </c>
      <c r="B42" s="1"/>
      <c r="C42" s="2"/>
      <c r="D42" s="2"/>
      <c r="E42" s="7"/>
      <c r="F42" s="1"/>
      <c r="G42" s="1"/>
      <c r="M42" s="74"/>
    </row>
    <row r="43" spans="1:13" s="55" customFormat="1" ht="32.25" customHeight="1" x14ac:dyDescent="0.2">
      <c r="A43" s="32" t="s">
        <v>30</v>
      </c>
      <c r="B43" s="32"/>
      <c r="C43" s="33" t="s">
        <v>31</v>
      </c>
      <c r="D43" s="34"/>
      <c r="E43" s="28"/>
      <c r="F43" s="104" t="s">
        <v>49</v>
      </c>
      <c r="G43" s="104"/>
      <c r="M43" s="77"/>
    </row>
    <row r="44" spans="1:13" s="48" customFormat="1" ht="24.95" customHeight="1" x14ac:dyDescent="0.2">
      <c r="A44" s="35"/>
      <c r="B44" s="35"/>
      <c r="C44" s="36"/>
      <c r="D44" s="37"/>
      <c r="E44" s="38"/>
      <c r="F44" s="36" t="s">
        <v>32</v>
      </c>
      <c r="G44" s="37"/>
      <c r="M44" s="74"/>
    </row>
    <row r="45" spans="1:13" s="48" customFormat="1" ht="24.95" customHeight="1" x14ac:dyDescent="0.2">
      <c r="A45" s="7"/>
      <c r="B45" s="7"/>
      <c r="C45" s="34"/>
      <c r="D45" s="34"/>
      <c r="E45" s="1"/>
      <c r="F45" s="36" t="s">
        <v>33</v>
      </c>
      <c r="G45" s="7"/>
      <c r="M45" s="74"/>
    </row>
    <row r="46" spans="1:13" s="48" customFormat="1" ht="66.75" customHeight="1" x14ac:dyDescent="0.2">
      <c r="A46" s="36" t="s">
        <v>34</v>
      </c>
      <c r="B46" s="7"/>
      <c r="C46" s="36" t="s">
        <v>34</v>
      </c>
      <c r="D46" s="34"/>
      <c r="E46" s="1"/>
      <c r="F46" s="1" t="s">
        <v>34</v>
      </c>
      <c r="G46" s="7"/>
      <c r="M46" s="74"/>
    </row>
    <row r="47" spans="1:13" s="48" customFormat="1" ht="9" customHeight="1" thickBot="1" x14ac:dyDescent="0.25">
      <c r="A47" s="39"/>
      <c r="B47" s="39"/>
      <c r="C47" s="40"/>
      <c r="D47" s="40"/>
      <c r="E47" s="39"/>
      <c r="F47" s="39"/>
      <c r="G47" s="39"/>
      <c r="M47" s="74"/>
    </row>
    <row r="48" spans="1:13" s="48" customFormat="1" ht="21" customHeight="1" thickTop="1" x14ac:dyDescent="0.2">
      <c r="A48" s="32"/>
      <c r="B48" s="7"/>
      <c r="C48" s="34"/>
      <c r="D48" s="34"/>
      <c r="E48" s="7"/>
      <c r="F48" s="7"/>
      <c r="G48" s="7"/>
      <c r="M48" s="74"/>
    </row>
    <row r="49" spans="3:13" s="48" customFormat="1" ht="15" customHeight="1" x14ac:dyDescent="0.2">
      <c r="C49" s="49"/>
      <c r="D49" s="49"/>
      <c r="M49" s="74"/>
    </row>
    <row r="50" spans="3:13" ht="15" customHeight="1" x14ac:dyDescent="0.2">
      <c r="M50" s="74"/>
    </row>
    <row r="51" spans="3:13" ht="15" customHeight="1" x14ac:dyDescent="0.2">
      <c r="M51" s="74"/>
    </row>
    <row r="52" spans="3:13" ht="15" customHeight="1" x14ac:dyDescent="0.2">
      <c r="M52" s="74"/>
    </row>
    <row r="53" spans="3:13" ht="15" customHeight="1" x14ac:dyDescent="0.2">
      <c r="M53" s="74"/>
    </row>
    <row r="54" spans="3:13" ht="15" customHeight="1" x14ac:dyDescent="0.2">
      <c r="M54" s="74"/>
    </row>
    <row r="55" spans="3:13" ht="15" customHeight="1" x14ac:dyDescent="0.2">
      <c r="M55" s="74"/>
    </row>
    <row r="56" spans="3:13" ht="15" customHeight="1" x14ac:dyDescent="0.2">
      <c r="M56" s="74"/>
    </row>
    <row r="57" spans="3:13" ht="15" customHeight="1" x14ac:dyDescent="0.2">
      <c r="M57" s="74"/>
    </row>
    <row r="58" spans="3:13" ht="15" customHeight="1" x14ac:dyDescent="0.2">
      <c r="M58" s="74"/>
    </row>
    <row r="59" spans="3:13" ht="15" customHeight="1" x14ac:dyDescent="0.2">
      <c r="L59" s="50" t="s">
        <v>45</v>
      </c>
      <c r="M59" s="74" t="s">
        <v>44</v>
      </c>
    </row>
    <row r="60" spans="3:13" ht="15" customHeight="1" x14ac:dyDescent="0.2">
      <c r="J60" s="78">
        <v>1</v>
      </c>
      <c r="K60" s="52" t="s">
        <v>41</v>
      </c>
      <c r="L60" s="79">
        <v>0</v>
      </c>
      <c r="M60" s="74"/>
    </row>
    <row r="61" spans="3:13" ht="15" customHeight="1" x14ac:dyDescent="0.2">
      <c r="J61" s="80">
        <v>2</v>
      </c>
      <c r="K61" s="52" t="s">
        <v>52</v>
      </c>
      <c r="L61" s="81">
        <v>0.68</v>
      </c>
      <c r="M61" s="74">
        <f>L61*6500</f>
        <v>4420</v>
      </c>
    </row>
    <row r="62" spans="3:13" ht="15" customHeight="1" x14ac:dyDescent="0.2">
      <c r="J62" s="80">
        <v>3</v>
      </c>
      <c r="K62" s="52" t="s">
        <v>53</v>
      </c>
      <c r="L62" s="81">
        <v>0.88</v>
      </c>
      <c r="M62" s="74">
        <f t="shared" ref="M62:M137" si="0">L62*6500</f>
        <v>5720</v>
      </c>
    </row>
    <row r="63" spans="3:13" ht="15" customHeight="1" x14ac:dyDescent="0.2">
      <c r="J63" s="80">
        <v>4</v>
      </c>
      <c r="K63" s="52" t="s">
        <v>54</v>
      </c>
      <c r="L63" s="81">
        <v>1.08</v>
      </c>
      <c r="M63" s="74">
        <f t="shared" si="0"/>
        <v>7020.0000000000009</v>
      </c>
    </row>
    <row r="64" spans="3:13" ht="15" customHeight="1" x14ac:dyDescent="0.2">
      <c r="J64" s="80">
        <v>5</v>
      </c>
      <c r="K64" s="52" t="s">
        <v>55</v>
      </c>
      <c r="L64" s="81">
        <v>1</v>
      </c>
      <c r="M64" s="74">
        <f t="shared" si="0"/>
        <v>6500</v>
      </c>
    </row>
    <row r="65" spans="10:13" ht="15" customHeight="1" x14ac:dyDescent="0.2">
      <c r="J65" s="80">
        <v>6</v>
      </c>
      <c r="K65" s="52" t="s">
        <v>56</v>
      </c>
      <c r="L65" s="81">
        <v>0.57800000000000007</v>
      </c>
      <c r="M65" s="74">
        <f t="shared" si="0"/>
        <v>3757.0000000000005</v>
      </c>
    </row>
    <row r="66" spans="10:13" ht="15" customHeight="1" x14ac:dyDescent="0.2">
      <c r="J66" s="80">
        <v>7</v>
      </c>
      <c r="K66" s="52" t="s">
        <v>57</v>
      </c>
      <c r="L66" s="81">
        <v>0.748</v>
      </c>
      <c r="M66" s="74">
        <f t="shared" si="0"/>
        <v>4862</v>
      </c>
    </row>
    <row r="67" spans="10:13" ht="15" customHeight="1" x14ac:dyDescent="0.2">
      <c r="J67" s="80">
        <v>8</v>
      </c>
      <c r="K67" s="52" t="s">
        <v>58</v>
      </c>
      <c r="L67" s="81">
        <v>0.91800000000000004</v>
      </c>
      <c r="M67" s="74">
        <f t="shared" si="0"/>
        <v>5967</v>
      </c>
    </row>
    <row r="68" spans="10:13" ht="15" customHeight="1" x14ac:dyDescent="0.2">
      <c r="J68" s="80">
        <v>9</v>
      </c>
      <c r="K68" s="52" t="s">
        <v>59</v>
      </c>
      <c r="L68" s="81">
        <v>0.85</v>
      </c>
      <c r="M68" s="74">
        <f t="shared" si="0"/>
        <v>5525</v>
      </c>
    </row>
    <row r="69" spans="10:13" ht="15" customHeight="1" x14ac:dyDescent="0.2">
      <c r="J69" s="80">
        <v>10</v>
      </c>
      <c r="K69" s="52" t="s">
        <v>60</v>
      </c>
      <c r="L69" s="81">
        <v>0.65</v>
      </c>
      <c r="M69" s="74">
        <f>L69*6500</f>
        <v>4225</v>
      </c>
    </row>
    <row r="70" spans="10:13" ht="15" customHeight="1" x14ac:dyDescent="0.2">
      <c r="J70" s="80">
        <v>11</v>
      </c>
      <c r="K70" s="52" t="s">
        <v>61</v>
      </c>
      <c r="L70" s="81">
        <v>0.85</v>
      </c>
      <c r="M70" s="74">
        <f t="shared" ref="M70:M72" si="1">L70*6500</f>
        <v>5525</v>
      </c>
    </row>
    <row r="71" spans="10:13" ht="15" customHeight="1" x14ac:dyDescent="0.2">
      <c r="J71" s="80">
        <v>12</v>
      </c>
      <c r="K71" s="52" t="s">
        <v>62</v>
      </c>
      <c r="L71" s="81">
        <v>1.05</v>
      </c>
      <c r="M71" s="74">
        <f t="shared" si="1"/>
        <v>6825</v>
      </c>
    </row>
    <row r="72" spans="10:13" ht="15" customHeight="1" x14ac:dyDescent="0.2">
      <c r="J72" s="80">
        <v>13</v>
      </c>
      <c r="K72" s="52" t="s">
        <v>63</v>
      </c>
      <c r="L72" s="81">
        <v>0.95</v>
      </c>
      <c r="M72" s="74">
        <f t="shared" si="1"/>
        <v>6175</v>
      </c>
    </row>
    <row r="73" spans="10:13" ht="15" customHeight="1" x14ac:dyDescent="0.2">
      <c r="J73" s="80">
        <v>14</v>
      </c>
      <c r="K73" s="52" t="s">
        <v>64</v>
      </c>
      <c r="L73" s="81">
        <v>1.1000000000000001</v>
      </c>
      <c r="M73" s="74">
        <f t="shared" si="0"/>
        <v>7150.0000000000009</v>
      </c>
    </row>
    <row r="74" spans="10:13" ht="15" customHeight="1" x14ac:dyDescent="0.2">
      <c r="J74" s="80">
        <v>15</v>
      </c>
      <c r="K74" s="52" t="s">
        <v>65</v>
      </c>
      <c r="L74" s="81">
        <v>1.1499999999999999</v>
      </c>
      <c r="M74" s="74">
        <f t="shared" si="0"/>
        <v>7474.9999999999991</v>
      </c>
    </row>
    <row r="75" spans="10:13" ht="15" customHeight="1" x14ac:dyDescent="0.2">
      <c r="J75" s="80">
        <v>16</v>
      </c>
      <c r="K75" s="52" t="s">
        <v>66</v>
      </c>
      <c r="L75" s="81">
        <v>0.5</v>
      </c>
      <c r="M75" s="74">
        <f t="shared" si="0"/>
        <v>3250</v>
      </c>
    </row>
    <row r="76" spans="10:13" ht="15" customHeight="1" x14ac:dyDescent="0.2">
      <c r="J76" s="80">
        <v>17</v>
      </c>
      <c r="K76" s="52" t="s">
        <v>67</v>
      </c>
      <c r="L76" s="81">
        <v>0.9</v>
      </c>
      <c r="M76" s="74">
        <f t="shared" si="0"/>
        <v>5850</v>
      </c>
    </row>
    <row r="77" spans="10:13" ht="15" customHeight="1" x14ac:dyDescent="0.2">
      <c r="J77" s="80">
        <v>18</v>
      </c>
      <c r="K77" s="52" t="s">
        <v>68</v>
      </c>
      <c r="L77" s="81">
        <v>1</v>
      </c>
      <c r="M77" s="74">
        <f t="shared" si="0"/>
        <v>6500</v>
      </c>
    </row>
    <row r="78" spans="10:13" ht="15" customHeight="1" x14ac:dyDescent="0.2">
      <c r="J78" s="80">
        <v>19</v>
      </c>
      <c r="K78" s="52" t="s">
        <v>69</v>
      </c>
      <c r="L78" s="81">
        <v>1.1499999999999999</v>
      </c>
      <c r="M78" s="74">
        <f t="shared" si="0"/>
        <v>7474.9999999999991</v>
      </c>
    </row>
    <row r="79" spans="10:13" ht="15" customHeight="1" x14ac:dyDescent="0.2">
      <c r="J79" s="80">
        <v>20</v>
      </c>
      <c r="K79" s="52" t="s">
        <v>70</v>
      </c>
      <c r="L79" s="81">
        <v>1.1000000000000001</v>
      </c>
      <c r="M79" s="74">
        <f t="shared" si="0"/>
        <v>7150.0000000000009</v>
      </c>
    </row>
    <row r="80" spans="10:13" ht="15" customHeight="1" x14ac:dyDescent="0.2">
      <c r="J80" s="80">
        <v>21</v>
      </c>
      <c r="K80" s="52" t="s">
        <v>71</v>
      </c>
      <c r="L80" s="81">
        <v>1.2</v>
      </c>
      <c r="M80" s="74">
        <f t="shared" si="0"/>
        <v>7800</v>
      </c>
    </row>
    <row r="81" spans="10:13" ht="15" customHeight="1" x14ac:dyDescent="0.2">
      <c r="J81" s="80">
        <v>22</v>
      </c>
      <c r="K81" s="52" t="s">
        <v>72</v>
      </c>
      <c r="L81" s="81">
        <v>0.75</v>
      </c>
      <c r="M81" s="74">
        <f t="shared" si="0"/>
        <v>4875</v>
      </c>
    </row>
    <row r="82" spans="10:13" ht="15" customHeight="1" x14ac:dyDescent="0.2">
      <c r="J82" s="80">
        <v>23</v>
      </c>
      <c r="K82" s="52" t="s">
        <v>73</v>
      </c>
      <c r="L82" s="81">
        <v>0.95</v>
      </c>
      <c r="M82" s="74">
        <f t="shared" si="0"/>
        <v>6175</v>
      </c>
    </row>
    <row r="83" spans="10:13" ht="15" customHeight="1" x14ac:dyDescent="0.2">
      <c r="J83" s="80">
        <v>24</v>
      </c>
      <c r="K83" s="52" t="s">
        <v>74</v>
      </c>
      <c r="L83" s="79">
        <v>0.9</v>
      </c>
      <c r="M83" s="74">
        <f t="shared" si="0"/>
        <v>5850</v>
      </c>
    </row>
    <row r="84" spans="10:13" ht="15" customHeight="1" x14ac:dyDescent="0.2">
      <c r="J84" s="80">
        <v>25</v>
      </c>
      <c r="K84" s="52" t="s">
        <v>75</v>
      </c>
      <c r="L84" s="79">
        <v>1</v>
      </c>
      <c r="M84" s="74">
        <f t="shared" si="0"/>
        <v>6500</v>
      </c>
    </row>
    <row r="85" spans="10:13" ht="15" customHeight="1" x14ac:dyDescent="0.2">
      <c r="J85" s="80">
        <v>26</v>
      </c>
      <c r="K85" s="52" t="s">
        <v>76</v>
      </c>
      <c r="L85" s="79">
        <v>1.1499999999999999</v>
      </c>
      <c r="M85" s="74">
        <f t="shared" si="0"/>
        <v>7474.9999999999991</v>
      </c>
    </row>
    <row r="86" spans="10:13" ht="15" customHeight="1" x14ac:dyDescent="0.2">
      <c r="J86" s="80">
        <v>27</v>
      </c>
      <c r="K86" s="52" t="s">
        <v>77</v>
      </c>
      <c r="L86" s="79">
        <v>1.2</v>
      </c>
      <c r="M86" s="74">
        <f t="shared" si="0"/>
        <v>7800</v>
      </c>
    </row>
    <row r="87" spans="10:13" ht="15" customHeight="1" x14ac:dyDescent="0.2">
      <c r="J87" s="80">
        <v>28</v>
      </c>
      <c r="K87" s="52" t="s">
        <v>78</v>
      </c>
      <c r="L87" s="79">
        <v>1.3</v>
      </c>
      <c r="M87" s="74">
        <f t="shared" si="0"/>
        <v>8450</v>
      </c>
    </row>
    <row r="88" spans="10:13" ht="15" customHeight="1" x14ac:dyDescent="0.2">
      <c r="J88" s="80">
        <v>29</v>
      </c>
      <c r="K88" s="58" t="s">
        <v>79</v>
      </c>
      <c r="L88" s="82">
        <v>1.25</v>
      </c>
      <c r="M88" s="74">
        <f t="shared" si="0"/>
        <v>8125</v>
      </c>
    </row>
    <row r="89" spans="10:13" ht="15" customHeight="1" x14ac:dyDescent="0.2">
      <c r="J89" s="58">
        <v>30</v>
      </c>
      <c r="K89" s="52" t="s">
        <v>80</v>
      </c>
      <c r="L89" s="82">
        <v>1.05</v>
      </c>
      <c r="M89" s="74">
        <f t="shared" si="0"/>
        <v>6825</v>
      </c>
    </row>
    <row r="90" spans="10:13" ht="15" customHeight="1" x14ac:dyDescent="0.2">
      <c r="J90" s="59">
        <v>31</v>
      </c>
      <c r="K90" s="52" t="s">
        <v>81</v>
      </c>
      <c r="L90" s="82">
        <v>1.02</v>
      </c>
      <c r="M90" s="74">
        <f t="shared" si="0"/>
        <v>6630</v>
      </c>
    </row>
    <row r="91" spans="10:13" ht="15" customHeight="1" x14ac:dyDescent="0.2">
      <c r="J91" s="59">
        <v>32</v>
      </c>
      <c r="K91" s="52" t="s">
        <v>82</v>
      </c>
      <c r="L91" s="82">
        <v>1</v>
      </c>
      <c r="M91" s="74">
        <f t="shared" si="0"/>
        <v>6500</v>
      </c>
    </row>
    <row r="92" spans="10:13" ht="15" customHeight="1" x14ac:dyDescent="0.2">
      <c r="J92" s="59">
        <v>33</v>
      </c>
      <c r="K92" s="52" t="s">
        <v>83</v>
      </c>
      <c r="L92" s="71">
        <v>0.95</v>
      </c>
      <c r="M92" s="74">
        <f t="shared" si="0"/>
        <v>6175</v>
      </c>
    </row>
    <row r="93" spans="10:13" ht="15" customHeight="1" x14ac:dyDescent="0.2">
      <c r="J93" s="59">
        <v>34</v>
      </c>
      <c r="K93" s="52" t="s">
        <v>84</v>
      </c>
      <c r="L93" s="71">
        <v>0.8</v>
      </c>
      <c r="M93" s="74">
        <f t="shared" si="0"/>
        <v>5200</v>
      </c>
    </row>
    <row r="94" spans="10:13" ht="15" customHeight="1" x14ac:dyDescent="0.2">
      <c r="J94" s="59">
        <v>35</v>
      </c>
      <c r="K94" s="52" t="s">
        <v>85</v>
      </c>
      <c r="L94" s="71">
        <v>1</v>
      </c>
      <c r="M94" s="74">
        <f t="shared" si="0"/>
        <v>6500</v>
      </c>
    </row>
    <row r="95" spans="10:13" ht="15" customHeight="1" x14ac:dyDescent="0.2">
      <c r="J95" s="59">
        <v>36</v>
      </c>
      <c r="K95" s="52" t="s">
        <v>86</v>
      </c>
      <c r="L95" s="71">
        <v>0.8</v>
      </c>
      <c r="M95" s="73">
        <f t="shared" si="0"/>
        <v>5200</v>
      </c>
    </row>
    <row r="96" spans="10:13" ht="15" customHeight="1" x14ac:dyDescent="0.2">
      <c r="J96" s="59">
        <v>37</v>
      </c>
      <c r="K96" s="52" t="s">
        <v>87</v>
      </c>
      <c r="L96" s="71">
        <v>0.5</v>
      </c>
      <c r="M96" s="73">
        <f t="shared" si="0"/>
        <v>3250</v>
      </c>
    </row>
    <row r="97" spans="10:13" ht="15" customHeight="1" x14ac:dyDescent="0.2">
      <c r="J97" s="59">
        <v>38</v>
      </c>
      <c r="K97" s="52" t="s">
        <v>88</v>
      </c>
      <c r="L97" s="71">
        <v>1.05</v>
      </c>
      <c r="M97" s="73">
        <f t="shared" si="0"/>
        <v>6825</v>
      </c>
    </row>
    <row r="98" spans="10:13" ht="15" customHeight="1" x14ac:dyDescent="0.2">
      <c r="J98" s="59">
        <v>39</v>
      </c>
      <c r="K98" s="52" t="s">
        <v>89</v>
      </c>
      <c r="L98" s="71">
        <v>1.1000000000000001</v>
      </c>
      <c r="M98" s="73">
        <f t="shared" si="0"/>
        <v>7150.0000000000009</v>
      </c>
    </row>
    <row r="99" spans="10:13" ht="15" customHeight="1" x14ac:dyDescent="0.2">
      <c r="J99" s="59">
        <v>40</v>
      </c>
      <c r="K99" s="52" t="s">
        <v>90</v>
      </c>
      <c r="L99" s="71">
        <v>1.1499999999999999</v>
      </c>
      <c r="M99" s="73">
        <f t="shared" si="0"/>
        <v>7474.9999999999991</v>
      </c>
    </row>
    <row r="100" spans="10:13" ht="15" customHeight="1" x14ac:dyDescent="0.2">
      <c r="J100" s="59">
        <v>41</v>
      </c>
      <c r="K100" s="52" t="s">
        <v>91</v>
      </c>
      <c r="L100" s="71">
        <v>1.2</v>
      </c>
      <c r="M100" s="73">
        <f t="shared" si="0"/>
        <v>7800</v>
      </c>
    </row>
    <row r="101" spans="10:13" ht="15" customHeight="1" x14ac:dyDescent="0.2">
      <c r="J101" s="59">
        <v>42</v>
      </c>
      <c r="K101" s="52" t="s">
        <v>92</v>
      </c>
      <c r="L101" s="71">
        <v>1.25</v>
      </c>
      <c r="M101" s="73">
        <f t="shared" si="0"/>
        <v>8125</v>
      </c>
    </row>
    <row r="102" spans="10:13" ht="15" customHeight="1" x14ac:dyDescent="0.2">
      <c r="J102" s="59">
        <v>43</v>
      </c>
      <c r="K102" s="52" t="s">
        <v>93</v>
      </c>
      <c r="L102" s="71">
        <v>1.3</v>
      </c>
      <c r="M102" s="73">
        <f t="shared" si="0"/>
        <v>8450</v>
      </c>
    </row>
    <row r="103" spans="10:13" ht="15" customHeight="1" x14ac:dyDescent="0.2">
      <c r="J103" s="59">
        <v>44</v>
      </c>
      <c r="K103" s="52" t="s">
        <v>94</v>
      </c>
      <c r="L103" s="71">
        <v>1.4</v>
      </c>
      <c r="M103" s="73">
        <f t="shared" si="0"/>
        <v>9100</v>
      </c>
    </row>
    <row r="104" spans="10:13" ht="15" customHeight="1" x14ac:dyDescent="0.2">
      <c r="J104" s="59">
        <v>45</v>
      </c>
      <c r="K104" s="52" t="s">
        <v>95</v>
      </c>
      <c r="L104" s="71">
        <v>1.35</v>
      </c>
      <c r="M104" s="73">
        <f t="shared" si="0"/>
        <v>8775</v>
      </c>
    </row>
    <row r="105" spans="10:13" ht="15" customHeight="1" x14ac:dyDescent="0.2">
      <c r="J105" s="59">
        <v>46</v>
      </c>
      <c r="K105" s="52" t="s">
        <v>96</v>
      </c>
      <c r="L105" s="71">
        <v>1</v>
      </c>
      <c r="M105" s="73">
        <f t="shared" si="0"/>
        <v>6500</v>
      </c>
    </row>
    <row r="106" spans="10:13" ht="15" customHeight="1" x14ac:dyDescent="0.2">
      <c r="J106" s="59">
        <v>47</v>
      </c>
      <c r="K106" s="52" t="s">
        <v>97</v>
      </c>
      <c r="L106" s="71">
        <v>1.5</v>
      </c>
      <c r="M106" s="73">
        <f t="shared" si="0"/>
        <v>9750</v>
      </c>
    </row>
    <row r="107" spans="10:13" ht="15" customHeight="1" x14ac:dyDescent="0.2">
      <c r="J107" s="59">
        <v>48</v>
      </c>
      <c r="K107" s="52" t="s">
        <v>98</v>
      </c>
      <c r="L107" s="71">
        <v>1.6</v>
      </c>
      <c r="M107" s="73">
        <f t="shared" si="0"/>
        <v>10400</v>
      </c>
    </row>
    <row r="108" spans="10:13" ht="15" customHeight="1" x14ac:dyDescent="0.2">
      <c r="J108" s="59">
        <v>49</v>
      </c>
      <c r="K108" s="52" t="s">
        <v>99</v>
      </c>
      <c r="L108" s="71">
        <v>1.25</v>
      </c>
      <c r="M108" s="73">
        <f t="shared" si="0"/>
        <v>8125</v>
      </c>
    </row>
    <row r="109" spans="10:13" ht="15" customHeight="1" x14ac:dyDescent="0.2">
      <c r="J109" s="59">
        <v>50</v>
      </c>
      <c r="K109" s="52" t="s">
        <v>100</v>
      </c>
      <c r="L109" s="71">
        <v>1.55</v>
      </c>
      <c r="M109" s="73">
        <f t="shared" si="0"/>
        <v>10075</v>
      </c>
    </row>
    <row r="110" spans="10:13" ht="15" customHeight="1" x14ac:dyDescent="0.2">
      <c r="J110" s="59">
        <v>51</v>
      </c>
      <c r="K110" s="52" t="s">
        <v>101</v>
      </c>
      <c r="L110" s="71">
        <v>1.65</v>
      </c>
      <c r="M110" s="73">
        <f t="shared" si="0"/>
        <v>10725</v>
      </c>
    </row>
    <row r="111" spans="10:13" ht="15" customHeight="1" x14ac:dyDescent="0.2">
      <c r="J111" s="59">
        <v>52</v>
      </c>
      <c r="K111" s="52" t="s">
        <v>102</v>
      </c>
      <c r="L111" s="71">
        <v>1.6</v>
      </c>
      <c r="M111" s="73">
        <f t="shared" si="0"/>
        <v>10400</v>
      </c>
    </row>
    <row r="112" spans="10:13" ht="15" customHeight="1" x14ac:dyDescent="0.2">
      <c r="J112" s="59">
        <v>53</v>
      </c>
      <c r="K112" s="52" t="s">
        <v>103</v>
      </c>
      <c r="L112" s="71">
        <v>1</v>
      </c>
      <c r="M112" s="73">
        <f t="shared" si="0"/>
        <v>6500</v>
      </c>
    </row>
    <row r="113" spans="10:13" ht="15" customHeight="1" x14ac:dyDescent="0.2">
      <c r="J113" s="59">
        <v>54</v>
      </c>
      <c r="K113" s="52" t="s">
        <v>104</v>
      </c>
      <c r="L113" s="71">
        <v>1.1000000000000001</v>
      </c>
      <c r="M113" s="73">
        <f t="shared" si="0"/>
        <v>7150.0000000000009</v>
      </c>
    </row>
    <row r="114" spans="10:13" ht="15" customHeight="1" x14ac:dyDescent="0.2">
      <c r="J114" s="59">
        <v>55</v>
      </c>
      <c r="K114" s="52" t="s">
        <v>105</v>
      </c>
      <c r="L114" s="71">
        <v>0.75</v>
      </c>
      <c r="M114" s="73">
        <f t="shared" si="0"/>
        <v>4875</v>
      </c>
    </row>
    <row r="115" spans="10:13" ht="15" customHeight="1" x14ac:dyDescent="0.2">
      <c r="J115" s="59">
        <v>56</v>
      </c>
      <c r="K115" s="52" t="s">
        <v>106</v>
      </c>
      <c r="L115" s="71">
        <v>0.55000000000000004</v>
      </c>
      <c r="M115" s="73">
        <f t="shared" si="0"/>
        <v>3575.0000000000005</v>
      </c>
    </row>
    <row r="116" spans="10:13" ht="15" customHeight="1" x14ac:dyDescent="0.2">
      <c r="J116" s="59">
        <v>57</v>
      </c>
      <c r="K116" s="52" t="s">
        <v>107</v>
      </c>
      <c r="L116" s="71">
        <v>1.3</v>
      </c>
      <c r="M116" s="73">
        <f t="shared" si="0"/>
        <v>8450</v>
      </c>
    </row>
    <row r="117" spans="10:13" ht="15" customHeight="1" x14ac:dyDescent="0.2">
      <c r="J117" s="59">
        <v>58</v>
      </c>
      <c r="K117" s="52" t="s">
        <v>108</v>
      </c>
      <c r="L117" s="71">
        <v>1.9</v>
      </c>
      <c r="M117" s="73">
        <f t="shared" si="0"/>
        <v>12350</v>
      </c>
    </row>
    <row r="118" spans="10:13" ht="15" customHeight="1" x14ac:dyDescent="0.2">
      <c r="J118" s="59">
        <v>59</v>
      </c>
      <c r="K118" s="52" t="s">
        <v>109</v>
      </c>
      <c r="L118" s="71">
        <v>1.65</v>
      </c>
      <c r="M118" s="73">
        <f t="shared" si="0"/>
        <v>10725</v>
      </c>
    </row>
    <row r="119" spans="10:13" ht="15" customHeight="1" x14ac:dyDescent="0.2">
      <c r="J119" s="59">
        <v>60</v>
      </c>
      <c r="K119" s="52" t="s">
        <v>110</v>
      </c>
      <c r="L119" s="71">
        <v>1.8</v>
      </c>
      <c r="M119" s="73">
        <f t="shared" si="0"/>
        <v>11700</v>
      </c>
    </row>
    <row r="120" spans="10:13" ht="15" customHeight="1" x14ac:dyDescent="0.2">
      <c r="J120" s="59">
        <v>61</v>
      </c>
      <c r="K120" s="52" t="s">
        <v>111</v>
      </c>
      <c r="L120" s="71">
        <v>1.5</v>
      </c>
      <c r="M120" s="73">
        <f t="shared" si="0"/>
        <v>9750</v>
      </c>
    </row>
    <row r="121" spans="10:13" ht="15" customHeight="1" x14ac:dyDescent="0.2">
      <c r="J121" s="59">
        <v>62</v>
      </c>
      <c r="K121" s="52" t="s">
        <v>112</v>
      </c>
      <c r="L121" s="71">
        <v>1</v>
      </c>
      <c r="M121" s="73">
        <f t="shared" si="0"/>
        <v>6500</v>
      </c>
    </row>
    <row r="122" spans="10:13" ht="15" customHeight="1" x14ac:dyDescent="0.2">
      <c r="J122" s="59">
        <v>63</v>
      </c>
      <c r="K122" s="52" t="s">
        <v>113</v>
      </c>
      <c r="L122" s="71">
        <v>1.3</v>
      </c>
      <c r="M122" s="73">
        <f t="shared" si="0"/>
        <v>8450</v>
      </c>
    </row>
    <row r="123" spans="10:13" ht="15" customHeight="1" x14ac:dyDescent="0.2">
      <c r="J123" s="59">
        <v>64</v>
      </c>
      <c r="K123" s="52" t="s">
        <v>114</v>
      </c>
      <c r="L123" s="71">
        <v>1.1499999999999999</v>
      </c>
      <c r="M123" s="73">
        <f t="shared" si="0"/>
        <v>7474.9999999999991</v>
      </c>
    </row>
    <row r="124" spans="10:13" ht="15" customHeight="1" x14ac:dyDescent="0.2">
      <c r="J124" s="59">
        <v>65</v>
      </c>
      <c r="K124" s="52" t="s">
        <v>115</v>
      </c>
      <c r="L124" s="71">
        <v>0.85</v>
      </c>
      <c r="M124" s="73">
        <f t="shared" si="0"/>
        <v>5525</v>
      </c>
    </row>
    <row r="125" spans="10:13" ht="15" customHeight="1" x14ac:dyDescent="0.2">
      <c r="J125" s="59">
        <v>66</v>
      </c>
      <c r="K125" s="52" t="s">
        <v>116</v>
      </c>
      <c r="L125" s="71">
        <v>2</v>
      </c>
      <c r="M125" s="73">
        <f t="shared" si="0"/>
        <v>13000</v>
      </c>
    </row>
    <row r="126" spans="10:13" ht="15" customHeight="1" x14ac:dyDescent="0.2">
      <c r="J126" s="59">
        <v>67</v>
      </c>
      <c r="K126" s="52" t="s">
        <v>117</v>
      </c>
      <c r="L126" s="71">
        <v>0.8</v>
      </c>
      <c r="M126" s="73">
        <f t="shared" si="0"/>
        <v>5200</v>
      </c>
    </row>
    <row r="127" spans="10:13" ht="15" customHeight="1" x14ac:dyDescent="0.2">
      <c r="J127" s="59">
        <v>68</v>
      </c>
      <c r="K127" s="52" t="s">
        <v>118</v>
      </c>
      <c r="L127" s="71">
        <v>1.95</v>
      </c>
      <c r="M127" s="73">
        <f t="shared" si="0"/>
        <v>12675</v>
      </c>
    </row>
    <row r="128" spans="10:13" ht="15" customHeight="1" x14ac:dyDescent="0.2">
      <c r="J128" s="59">
        <v>69</v>
      </c>
      <c r="K128" s="52" t="s">
        <v>119</v>
      </c>
      <c r="L128" s="71">
        <v>2.0499999999999998</v>
      </c>
      <c r="M128" s="73">
        <f t="shared" si="0"/>
        <v>13324.999999999998</v>
      </c>
    </row>
    <row r="129" spans="10:13" ht="15" customHeight="1" x14ac:dyDescent="0.2">
      <c r="J129" s="59">
        <v>70</v>
      </c>
      <c r="K129" s="97" t="s">
        <v>120</v>
      </c>
      <c r="L129" s="71">
        <v>2.15</v>
      </c>
      <c r="M129" s="73">
        <f t="shared" si="0"/>
        <v>13975</v>
      </c>
    </row>
    <row r="130" spans="10:13" ht="15" customHeight="1" x14ac:dyDescent="0.2">
      <c r="J130" s="59">
        <v>71</v>
      </c>
      <c r="K130" s="52" t="s">
        <v>121</v>
      </c>
      <c r="L130" s="71">
        <v>2.1</v>
      </c>
      <c r="M130" s="73">
        <f t="shared" si="0"/>
        <v>13650</v>
      </c>
    </row>
    <row r="131" spans="10:13" ht="15" customHeight="1" x14ac:dyDescent="0.2">
      <c r="J131" s="59">
        <v>72</v>
      </c>
      <c r="K131" s="52" t="s">
        <v>122</v>
      </c>
      <c r="L131" s="71">
        <v>1.2</v>
      </c>
      <c r="M131" s="73">
        <f t="shared" si="0"/>
        <v>7800</v>
      </c>
    </row>
    <row r="132" spans="10:13" ht="15" customHeight="1" x14ac:dyDescent="0.2">
      <c r="J132" s="59">
        <v>73</v>
      </c>
      <c r="K132" s="52" t="s">
        <v>123</v>
      </c>
      <c r="L132" s="71">
        <v>0.75</v>
      </c>
      <c r="M132" s="73">
        <f t="shared" si="0"/>
        <v>4875</v>
      </c>
    </row>
    <row r="133" spans="10:13" ht="15" customHeight="1" x14ac:dyDescent="0.2">
      <c r="J133" s="59">
        <v>74</v>
      </c>
      <c r="K133" s="52" t="s">
        <v>124</v>
      </c>
      <c r="L133" s="71">
        <v>0.45</v>
      </c>
      <c r="M133" s="73">
        <f t="shared" si="0"/>
        <v>2925</v>
      </c>
    </row>
    <row r="134" spans="10:13" ht="15" customHeight="1" x14ac:dyDescent="0.2">
      <c r="J134" s="59">
        <v>75</v>
      </c>
      <c r="K134" s="52" t="s">
        <v>125</v>
      </c>
      <c r="L134" s="71">
        <v>0.95</v>
      </c>
      <c r="M134" s="73">
        <f t="shared" si="0"/>
        <v>6175</v>
      </c>
    </row>
    <row r="135" spans="10:13" ht="15" customHeight="1" x14ac:dyDescent="0.2">
      <c r="J135" s="59">
        <v>76</v>
      </c>
      <c r="K135" s="52" t="s">
        <v>126</v>
      </c>
      <c r="L135" s="71">
        <v>1.1499999999999999</v>
      </c>
      <c r="M135" s="73">
        <f t="shared" si="0"/>
        <v>7474.9999999999991</v>
      </c>
    </row>
    <row r="136" spans="10:13" ht="15" customHeight="1" x14ac:dyDescent="0.2">
      <c r="J136" s="59">
        <v>77</v>
      </c>
      <c r="K136" s="52" t="s">
        <v>127</v>
      </c>
      <c r="L136" s="71">
        <v>0.8</v>
      </c>
      <c r="M136" s="73">
        <f t="shared" si="0"/>
        <v>5200</v>
      </c>
    </row>
    <row r="137" spans="10:13" ht="15" customHeight="1" x14ac:dyDescent="0.2">
      <c r="J137" s="59">
        <v>78</v>
      </c>
      <c r="K137" s="52" t="s">
        <v>128</v>
      </c>
      <c r="L137" s="71">
        <v>0.5</v>
      </c>
      <c r="M137" s="73">
        <f t="shared" si="0"/>
        <v>3250</v>
      </c>
    </row>
    <row r="138" spans="10:13" ht="15" customHeight="1" x14ac:dyDescent="0.2">
      <c r="J138" s="59">
        <v>79</v>
      </c>
      <c r="K138" s="52" t="s">
        <v>129</v>
      </c>
      <c r="L138" s="71">
        <v>0.7</v>
      </c>
      <c r="M138" s="73">
        <f t="shared" ref="M138:M139" si="2">L138*6500</f>
        <v>4550</v>
      </c>
    </row>
    <row r="139" spans="10:13" ht="15" customHeight="1" x14ac:dyDescent="0.2">
      <c r="J139" s="59">
        <v>80</v>
      </c>
      <c r="K139" s="52" t="s">
        <v>130</v>
      </c>
      <c r="L139" s="71">
        <v>0.9</v>
      </c>
      <c r="M139" s="73">
        <f t="shared" si="2"/>
        <v>5850</v>
      </c>
    </row>
    <row r="140" spans="10:13" ht="15" customHeight="1" x14ac:dyDescent="0.2"/>
    <row r="141" spans="10:13" ht="15" customHeight="1" x14ac:dyDescent="0.2"/>
    <row r="142" spans="10:13" ht="15" customHeight="1" x14ac:dyDescent="0.2"/>
    <row r="143" spans="10:13" ht="15" customHeight="1" x14ac:dyDescent="0.2"/>
    <row r="144" spans="10:13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</sheetData>
  <mergeCells count="13">
    <mergeCell ref="B14:F14"/>
    <mergeCell ref="D15:F15"/>
    <mergeCell ref="F43:G43"/>
    <mergeCell ref="F37:G37"/>
    <mergeCell ref="B40:F40"/>
    <mergeCell ref="F39:G39"/>
    <mergeCell ref="D10:F10"/>
    <mergeCell ref="B13:F13"/>
    <mergeCell ref="A1:G1"/>
    <mergeCell ref="B8:F8"/>
    <mergeCell ref="B9:F9"/>
    <mergeCell ref="B4:E4"/>
    <mergeCell ref="D5:E5"/>
  </mergeCells>
  <pageMargins left="0.78740157480314965" right="0.78740157480314965" top="0.78740157480314965" bottom="0.78740157480314965" header="0.31496062992125984" footer="0.31496062992125984"/>
  <pageSetup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1</xdr:col>
                    <xdr:colOff>0</xdr:colOff>
                    <xdr:row>28</xdr:row>
                    <xdr:rowOff>9525</xdr:rowOff>
                  </from>
                  <to>
                    <xdr:col>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DRO V.01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Tere Gudiño</cp:lastModifiedBy>
  <cp:lastPrinted>2012-10-16T16:23:15Z</cp:lastPrinted>
  <dcterms:created xsi:type="dcterms:W3CDTF">2011-04-16T17:31:58Z</dcterms:created>
  <dcterms:modified xsi:type="dcterms:W3CDTF">2016-11-09T18:26:30Z</dcterms:modified>
</cp:coreProperties>
</file>